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20" yWindow="1200" windowWidth="16860" windowHeight="13240" activeTab="0"/>
  </bookViews>
  <sheets>
    <sheet name="NIH_sal_cap_FT_acad" sheetId="1" r:id="rId1"/>
  </sheets>
  <definedNames>
    <definedName name="_xlnm.Print_Area" localSheetId="0">'NIH_sal_cap_FT_acad'!$A$1:$D$68</definedName>
  </definedNames>
  <calcPr fullCalcOnLoad="1"/>
</workbook>
</file>

<file path=xl/sharedStrings.xml><?xml version="1.0" encoding="utf-8"?>
<sst xmlns="http://schemas.openxmlformats.org/spreadsheetml/2006/main" count="58" uniqueCount="57">
  <si>
    <r>
      <t xml:space="preserve">Note 1:  </t>
    </r>
    <r>
      <rPr>
        <sz val="10"/>
        <rFont val="NewCenturySchlbk"/>
        <family val="0"/>
      </rPr>
      <t>Sabbatical leave is not pay for work, hence is not in %FTE and should not be included in above calculations.</t>
    </r>
  </si>
  <si>
    <r>
      <t xml:space="preserve">Note 2:  </t>
    </r>
    <r>
      <rPr>
        <sz val="10"/>
        <rFont val="NewCenturySchlbk"/>
        <family val="0"/>
      </rPr>
      <t xml:space="preserve">In order to properly reflect the cost of effort in the F&amp;A (indirect) cost calculations when a salary is  </t>
    </r>
  </si>
  <si>
    <r>
      <t xml:space="preserve">Note 3:  </t>
    </r>
    <r>
      <rPr>
        <sz val="10"/>
        <rFont val="NewCenturySchlbk"/>
        <family val="0"/>
      </rPr>
      <t xml:space="preserve">For faculty on an academic year appointment (e.g. 9 or 10 months), the above calculation shows what </t>
    </r>
    <r>
      <rPr>
        <b/>
        <sz val="10"/>
        <rFont val="NewCenturySchlbk"/>
        <family val="0"/>
      </rPr>
      <t xml:space="preserve"> </t>
    </r>
  </si>
  <si>
    <t>capped, the salary above the cap must be identified in the accounting system.  This is accomplished in Labor Distribution. If you must make a journal entry to correct an error in application of the Cap you must use the "Unallowed Salary Over Cap" Expenditure Type - 51190.</t>
  </si>
  <si>
    <t xml:space="preserve">should be charged to the sponsored project account, cost sharing account, and account receiving the Unallowed Exp Type charge during </t>
  </si>
  <si>
    <t>Person's % FTE direct charged to project with salary cap (XX%)</t>
  </si>
  <si>
    <t>Person's committed cost sharing % FTE on project with cap (XX%)</t>
  </si>
  <si>
    <t>Percentage to</t>
  </si>
  <si>
    <t>Amount per pay period direct charged to capped project</t>
  </si>
  <si>
    <t>Amount per pay period cost shared on capped project</t>
  </si>
  <si>
    <t xml:space="preserve">Amount per pay period over the cap for direct plus cost shared effort </t>
  </si>
  <si>
    <t>Total % should = sum of % effort proposed on grant and cost shared</t>
  </si>
  <si>
    <t xml:space="preserve">(may need to check </t>
  </si>
  <si>
    <t>rounding of %'s)</t>
  </si>
  <si>
    <t xml:space="preserve">each month for which their is effort charged to the project.  The faculty member may elect to be paid over a 12 month period.  </t>
  </si>
  <si>
    <t xml:space="preserve">When this occurs, the operating budget or other nonsponsored account is adjusted as described in the Examples/Templates for </t>
  </si>
  <si>
    <t>Academic Year Salary Paid Over 12 Months on the Controller's Office Resource Page - Tools and Checklists.</t>
  </si>
  <si>
    <t>Note 4: Use NIH_sal_cap_multi_accounts template to calculate percentages for many account lines and awards at once.</t>
  </si>
  <si>
    <t>The amount over the cap is charged to Expenditure Type 51190 (Unallowed Salary Over Cap).</t>
  </si>
  <si>
    <t>enter in LD</t>
  </si>
  <si>
    <t xml:space="preserve">            (Charge to nonsponsored PTA, Unallowed Exp Type 51190)</t>
  </si>
  <si>
    <t>NIH Cap calculation for full time person with less than 12 month appointment</t>
  </si>
  <si>
    <t xml:space="preserve">This Excel template shows an example and provides a calculation program for determining the amount that </t>
  </si>
  <si>
    <t xml:space="preserve">can be charged to an NIH project under the cap.  The examples uses a cap of $125,000.  The actual </t>
  </si>
  <si>
    <t xml:space="preserve">applicable NIH cap and actual applicable data for the  individual should be input in the appropriate gray box   </t>
  </si>
  <si>
    <t xml:space="preserve">below. Check grant/contract award and RPH 3.8 for applicable salary cap.  For further information see </t>
  </si>
  <si>
    <t xml:space="preserve">Research Policy Handbook Chapter 3.8 (http://www.stanford.edu/dept/DoR/rph/3-8.html) and </t>
  </si>
  <si>
    <t>Salary Caps Resource page  (http://www.stanford.edu/dept/DoR/Resources/salcap.html)</t>
  </si>
  <si>
    <t>Example of Calculating the amount chargeable to NIH project if salary is over agency cap:</t>
  </si>
  <si>
    <t>Facts:</t>
  </si>
  <si>
    <t>Example</t>
  </si>
  <si>
    <t>GFY98 PHS salary cap</t>
  </si>
  <si>
    <t>Capped monthly salary (Salary cap/ 12 months)</t>
  </si>
  <si>
    <t>SU base salary (for period of appointment)</t>
  </si>
  <si>
    <t>Months in appointment (9,10,11)</t>
  </si>
  <si>
    <t>SU monthly salary (SU salary / months in appointment)</t>
  </si>
  <si>
    <t>NIH project direct-charged effort % FTE (Full Time Equivalent)</t>
  </si>
  <si>
    <t>NIH project cost shared effort % FTE</t>
  </si>
  <si>
    <t>Capped salary charge calculation for months of appointment:</t>
  </si>
  <si>
    <t>"Annual" salary chargeable to NIH account</t>
  </si>
  <si>
    <t xml:space="preserve">"Annual" salary chargeable to cost share account </t>
  </si>
  <si>
    <t>Salary chargeable to NIH account per pay period</t>
  </si>
  <si>
    <t>Salary chargeable to cost share account per pay period</t>
  </si>
  <si>
    <t xml:space="preserve">Salary over the cap for direct plus cost shared effort </t>
  </si>
  <si>
    <t xml:space="preserve">  </t>
  </si>
  <si>
    <t>Template for calculation (See notes below):</t>
  </si>
  <si>
    <t>Use results ONLY if line 41 exceeds line 37, meaning SU salary rate exceeds cap</t>
  </si>
  <si>
    <t>Enter data below:</t>
  </si>
  <si>
    <t>Employee name:</t>
  </si>
  <si>
    <t>Fill in shaded box-</t>
  </si>
  <si>
    <t>NIH salary cap (XXX,XXX)</t>
  </si>
  <si>
    <t>formulas will calculate</t>
  </si>
  <si>
    <t>NIH monthly salary cap (annual cap /12)</t>
  </si>
  <si>
    <t>based on this data.</t>
  </si>
  <si>
    <t>Stanford base salary (XXX,XXX)</t>
  </si>
  <si>
    <t>Months of appointment for SU base salary (i.e., 9 or 10 months)</t>
  </si>
  <si>
    <t>Stanford monthly salary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</si>
</sst>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_);_(&quot;$&quot;* \(#,##0.0\);_(&quot;$&quot;* &quot;-&quot;?_);_(@_)"/>
    <numFmt numFmtId="166" formatCode="&quot;$&quot;#,##0.00"/>
    <numFmt numFmtId="167" formatCode="&quot;$&quot;#,##0"/>
    <numFmt numFmtId="168" formatCode="00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0.000%"/>
  </numFmts>
  <fonts count="8">
    <font>
      <sz val="10"/>
      <name val="Arial"/>
      <family val="0"/>
    </font>
    <font>
      <b/>
      <sz val="11"/>
      <name val="NewCenturySchlbk"/>
      <family val="0"/>
    </font>
    <font>
      <sz val="10"/>
      <name val="NewCenturySchlbk"/>
      <family val="0"/>
    </font>
    <font>
      <b/>
      <sz val="10"/>
      <name val="NewCenturySchlbk"/>
      <family val="0"/>
    </font>
    <font>
      <b/>
      <u val="single"/>
      <sz val="12"/>
      <name val="NewCenturySchlb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NewCenturySchlbk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9" fontId="2" fillId="2" borderId="0" xfId="0" applyNumberFormat="1" applyFont="1" applyFill="1" applyAlignment="1">
      <alignment/>
    </xf>
    <xf numFmtId="44" fontId="2" fillId="2" borderId="0" xfId="0" applyNumberFormat="1" applyFont="1" applyFill="1" applyAlignment="1">
      <alignment/>
    </xf>
    <xf numFmtId="172" fontId="2" fillId="3" borderId="0" xfId="15" applyNumberFormat="1" applyFont="1" applyFill="1" applyAlignment="1" applyProtection="1">
      <alignment/>
      <protection locked="0"/>
    </xf>
    <xf numFmtId="9" fontId="2" fillId="3" borderId="0" xfId="0" applyNumberFormat="1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173" fontId="2" fillId="0" borderId="0" xfId="21" applyNumberFormat="1" applyFont="1" applyAlignment="1">
      <alignment/>
    </xf>
    <xf numFmtId="44" fontId="2" fillId="0" borderId="0" xfId="17" applyFont="1" applyAlignment="1">
      <alignment/>
    </xf>
    <xf numFmtId="173" fontId="2" fillId="0" borderId="0" xfId="21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73" fontId="2" fillId="0" borderId="0" xfId="21" applyNumberFormat="1" applyFont="1" applyAlignment="1" applyProtection="1">
      <alignment/>
      <protection/>
    </xf>
    <xf numFmtId="44" fontId="2" fillId="3" borderId="0" xfId="17" applyFont="1" applyFill="1" applyAlignment="1" applyProtection="1">
      <alignment/>
      <protection locked="0"/>
    </xf>
    <xf numFmtId="44" fontId="2" fillId="2" borderId="0" xfId="17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workbookViewId="0" topLeftCell="A45">
      <selection activeCell="B83" sqref="B83"/>
    </sheetView>
  </sheetViews>
  <sheetFormatPr defaultColWidth="11.421875" defaultRowHeight="12.75"/>
  <cols>
    <col min="1" max="1" width="57.7109375" style="2" customWidth="1"/>
    <col min="2" max="2" width="14.8515625" style="2" customWidth="1"/>
    <col min="3" max="3" width="15.00390625" style="2" customWidth="1"/>
    <col min="4" max="4" width="20.28125" style="2" customWidth="1"/>
    <col min="5" max="5" width="14.8515625" style="2" customWidth="1"/>
    <col min="6" max="16384" width="9.140625" style="2" customWidth="1"/>
  </cols>
  <sheetData>
    <row r="1" s="12" customFormat="1" ht="15.75">
      <c r="A1" s="12" t="s">
        <v>21</v>
      </c>
    </row>
    <row r="2" ht="15">
      <c r="A2" s="28" t="s">
        <v>22</v>
      </c>
    </row>
    <row r="3" ht="15">
      <c r="A3" s="28" t="s">
        <v>23</v>
      </c>
    </row>
    <row r="4" ht="15">
      <c r="A4" s="28" t="s">
        <v>24</v>
      </c>
    </row>
    <row r="5" ht="15">
      <c r="A5" s="28" t="s">
        <v>25</v>
      </c>
    </row>
    <row r="6" ht="15">
      <c r="A6" s="28" t="s">
        <v>26</v>
      </c>
    </row>
    <row r="7" ht="15">
      <c r="A7" s="28" t="s">
        <v>27</v>
      </c>
    </row>
    <row r="8" ht="15">
      <c r="A8" s="28" t="s">
        <v>18</v>
      </c>
    </row>
    <row r="9" ht="15">
      <c r="A9" s="1"/>
    </row>
    <row r="10" ht="12.75">
      <c r="A10" s="3" t="s">
        <v>28</v>
      </c>
    </row>
    <row r="12" spans="1:4" ht="12.75">
      <c r="A12" s="3" t="s">
        <v>29</v>
      </c>
      <c r="B12" s="4" t="s">
        <v>30</v>
      </c>
      <c r="D12"/>
    </row>
    <row r="13" spans="1:4" ht="12.75">
      <c r="A13" s="2" t="s">
        <v>31</v>
      </c>
      <c r="B13" s="20">
        <v>125000</v>
      </c>
      <c r="D13"/>
    </row>
    <row r="14" spans="1:4" ht="12.75">
      <c r="A14" s="2" t="s">
        <v>32</v>
      </c>
      <c r="B14" s="20">
        <f>B13/12</f>
        <v>10416.666666666666</v>
      </c>
      <c r="D14"/>
    </row>
    <row r="15" spans="2:4" ht="12.75">
      <c r="B15" s="7"/>
      <c r="D15"/>
    </row>
    <row r="16" spans="1:4" ht="12.75">
      <c r="A16" s="2" t="s">
        <v>33</v>
      </c>
      <c r="B16" s="20">
        <v>115000</v>
      </c>
      <c r="D16"/>
    </row>
    <row r="17" spans="1:4" ht="12.75">
      <c r="A17" s="2" t="s">
        <v>34</v>
      </c>
      <c r="B17" s="9">
        <v>9</v>
      </c>
      <c r="D17"/>
    </row>
    <row r="18" spans="1:4" ht="12.75">
      <c r="A18" s="2" t="s">
        <v>35</v>
      </c>
      <c r="B18" s="6">
        <f>B16/B17</f>
        <v>12777.777777777777</v>
      </c>
      <c r="D18"/>
    </row>
    <row r="19" spans="2:4" ht="12.75">
      <c r="B19" s="9"/>
      <c r="D19"/>
    </row>
    <row r="20" spans="1:4" ht="12.75">
      <c r="A20" s="2" t="s">
        <v>36</v>
      </c>
      <c r="B20" s="8">
        <v>0.1</v>
      </c>
      <c r="D20"/>
    </row>
    <row r="21" spans="1:4" ht="12.75">
      <c r="A21" s="2" t="s">
        <v>37</v>
      </c>
      <c r="B21" s="8">
        <v>0.1</v>
      </c>
      <c r="D21"/>
    </row>
    <row r="22" spans="2:4" ht="12.75">
      <c r="B22" s="5"/>
      <c r="D22"/>
    </row>
    <row r="23" spans="1:4" ht="12.75">
      <c r="A23" s="3" t="s">
        <v>38</v>
      </c>
      <c r="B23" s="5"/>
      <c r="D23"/>
    </row>
    <row r="24" spans="1:4" ht="12.75">
      <c r="A24" s="2" t="s">
        <v>39</v>
      </c>
      <c r="B24" s="20">
        <f>B14*B17*B20</f>
        <v>9375</v>
      </c>
      <c r="D24"/>
    </row>
    <row r="25" spans="1:4" ht="12.75">
      <c r="A25" s="2" t="s">
        <v>40</v>
      </c>
      <c r="B25" s="20">
        <f>B14*B17*B21</f>
        <v>9375</v>
      </c>
      <c r="D25"/>
    </row>
    <row r="26" spans="2:4" ht="12.75">
      <c r="B26" s="11"/>
      <c r="D26"/>
    </row>
    <row r="27" spans="1:4" ht="12.75">
      <c r="A27" s="2" t="s">
        <v>41</v>
      </c>
      <c r="B27" s="20">
        <f>B14/2*B20</f>
        <v>520.8333333333334</v>
      </c>
      <c r="D27"/>
    </row>
    <row r="28" spans="1:4" ht="12.75">
      <c r="A28" s="2" t="s">
        <v>42</v>
      </c>
      <c r="B28" s="20">
        <f>B14/2*B21</f>
        <v>520.8333333333334</v>
      </c>
      <c r="C28" s="7"/>
      <c r="D28"/>
    </row>
    <row r="29" spans="1:4" ht="12.75">
      <c r="A29" s="2" t="s">
        <v>43</v>
      </c>
      <c r="B29" s="11"/>
      <c r="D29"/>
    </row>
    <row r="30" spans="1:4" ht="12.75">
      <c r="A30" s="2" t="s">
        <v>20</v>
      </c>
      <c r="B30" s="20">
        <f>(B18-B14)/2*(B20+B21)</f>
        <v>236.11111111111114</v>
      </c>
      <c r="D30"/>
    </row>
    <row r="31" ht="12.75">
      <c r="D31" s="6" t="s">
        <v>44</v>
      </c>
    </row>
    <row r="32" ht="12.75">
      <c r="A32" s="3" t="s">
        <v>45</v>
      </c>
    </row>
    <row r="33" ht="12.75">
      <c r="A33" s="3" t="s">
        <v>46</v>
      </c>
    </row>
    <row r="34" ht="12.75">
      <c r="C34" s="2" t="s">
        <v>47</v>
      </c>
    </row>
    <row r="35" spans="1:4" ht="12.75">
      <c r="A35" s="2" t="s">
        <v>48</v>
      </c>
      <c r="B35" s="17"/>
      <c r="C35" s="17"/>
      <c r="D35" s="2" t="s">
        <v>49</v>
      </c>
    </row>
    <row r="36" spans="1:4" ht="12.75">
      <c r="A36" s="2" t="s">
        <v>50</v>
      </c>
      <c r="C36" s="25"/>
      <c r="D36" s="2" t="s">
        <v>51</v>
      </c>
    </row>
    <row r="37" spans="1:4" ht="12.75">
      <c r="A37" s="2" t="s">
        <v>52</v>
      </c>
      <c r="B37" s="10"/>
      <c r="C37" s="26">
        <f>C36/12</f>
        <v>0</v>
      </c>
      <c r="D37" s="2" t="s">
        <v>53</v>
      </c>
    </row>
    <row r="38" ht="12.75">
      <c r="C38" s="13"/>
    </row>
    <row r="39" spans="1:3" ht="12.75">
      <c r="A39" s="2" t="s">
        <v>54</v>
      </c>
      <c r="C39" s="25"/>
    </row>
    <row r="40" spans="1:3" ht="12.75">
      <c r="A40" s="2" t="s">
        <v>55</v>
      </c>
      <c r="C40" s="15"/>
    </row>
    <row r="41" spans="1:3" ht="12.75">
      <c r="A41" s="2" t="s">
        <v>56</v>
      </c>
      <c r="B41" s="10"/>
      <c r="C41" s="14" t="e">
        <f>C39/C40</f>
        <v>#DIV/0!</v>
      </c>
    </row>
    <row r="42" spans="1:3" ht="12.75">
      <c r="A42" s="2" t="s">
        <v>5</v>
      </c>
      <c r="C42" s="16"/>
    </row>
    <row r="43" spans="1:4" ht="12.75">
      <c r="A43" s="2" t="s">
        <v>6</v>
      </c>
      <c r="C43" s="16"/>
      <c r="D43" s="18" t="s">
        <v>7</v>
      </c>
    </row>
    <row r="44" ht="12.75">
      <c r="D44" s="18" t="s">
        <v>19</v>
      </c>
    </row>
    <row r="45" spans="1:4" ht="12.75">
      <c r="A45" s="2" t="s">
        <v>8</v>
      </c>
      <c r="C45" s="6">
        <f>C37/2*C42</f>
        <v>0</v>
      </c>
      <c r="D45" s="19" t="e">
        <f>C45/(C$41/2)</f>
        <v>#DIV/0!</v>
      </c>
    </row>
    <row r="46" spans="1:4" ht="12.75">
      <c r="A46" s="2" t="s">
        <v>9</v>
      </c>
      <c r="C46" s="6">
        <f>C37/2*C43</f>
        <v>0</v>
      </c>
      <c r="D46" s="19" t="e">
        <f>C46/(C$41/2)</f>
        <v>#DIV/0!</v>
      </c>
    </row>
    <row r="47" spans="1:3" ht="12.75">
      <c r="A47" s="2" t="s">
        <v>10</v>
      </c>
      <c r="C47" s="6"/>
    </row>
    <row r="48" spans="1:4" ht="12.75">
      <c r="A48" s="2" t="s">
        <v>20</v>
      </c>
      <c r="C48" s="6" t="e">
        <f>(C41-C37)/2*(C42+C43)</f>
        <v>#DIV/0!</v>
      </c>
      <c r="D48" s="19" t="e">
        <f>C48/(C$41/2)</f>
        <v>#DIV/0!</v>
      </c>
    </row>
    <row r="49" spans="3:4" ht="12.75">
      <c r="C49" s="6"/>
      <c r="D49" s="19"/>
    </row>
    <row r="50" spans="1:4" ht="12.75">
      <c r="A50" s="22" t="s">
        <v>11</v>
      </c>
      <c r="C50" s="23"/>
      <c r="D50" s="24" t="e">
        <f>SUM(D45:D48)</f>
        <v>#DIV/0!</v>
      </c>
    </row>
    <row r="51" spans="3:4" ht="12.75">
      <c r="C51" s="6"/>
      <c r="D51" s="21" t="s">
        <v>12</v>
      </c>
    </row>
    <row r="52" spans="3:4" ht="12.75">
      <c r="C52" s="6"/>
      <c r="D52" s="21" t="s">
        <v>13</v>
      </c>
    </row>
    <row r="53" ht="12.75">
      <c r="C53" s="11"/>
    </row>
    <row r="54" ht="12.75">
      <c r="A54" s="3" t="s">
        <v>0</v>
      </c>
    </row>
    <row r="55" ht="12.75">
      <c r="B55" s="11"/>
    </row>
    <row r="56" ht="12.75">
      <c r="A56" s="3" t="s">
        <v>1</v>
      </c>
    </row>
    <row r="57" spans="1:3" ht="40.5" customHeight="1">
      <c r="A57" s="27" t="s">
        <v>3</v>
      </c>
      <c r="B57" s="27"/>
      <c r="C57" s="27"/>
    </row>
    <row r="59" ht="12.75">
      <c r="A59" s="3" t="s">
        <v>2</v>
      </c>
    </row>
    <row r="60" ht="12.75">
      <c r="A60" s="2" t="s">
        <v>4</v>
      </c>
    </row>
    <row r="61" ht="12.75">
      <c r="A61" s="2" t="s">
        <v>14</v>
      </c>
    </row>
    <row r="62" ht="12.75">
      <c r="A62" s="2" t="s">
        <v>15</v>
      </c>
    </row>
    <row r="63" ht="12.75">
      <c r="A63" s="2" t="s">
        <v>16</v>
      </c>
    </row>
    <row r="65" ht="12.75">
      <c r="A65" s="3" t="s">
        <v>17</v>
      </c>
    </row>
  </sheetData>
  <sheetProtection sheet="1" objects="1" scenarios="1"/>
  <mergeCells count="1">
    <mergeCell ref="A57:C57"/>
  </mergeCells>
  <printOptions gridLines="1"/>
  <pageMargins left="0.25" right="0.25" top="0.83" bottom="0.5" header="0.5" footer="0.5"/>
  <pageSetup fitToHeight="1" fitToWidth="1" orientation="portrait" scale="74"/>
  <headerFooter alignWithMargins="0">
    <oddHeader>&amp;C&amp;"Century Schoolbook,Bold"&amp;14Salary Cap Calculation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Controller's Office,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dconlinn</dc:creator>
  <cp:keywords/>
  <dc:description/>
  <cp:lastModifiedBy>Tana Hutchison</cp:lastModifiedBy>
  <dcterms:created xsi:type="dcterms:W3CDTF">2004-05-12T18:45:43Z</dcterms:created>
  <dcterms:modified xsi:type="dcterms:W3CDTF">2004-05-12T18:47:08Z</dcterms:modified>
  <cp:category/>
  <cp:version/>
  <cp:contentType/>
  <cp:contentStatus/>
</cp:coreProperties>
</file>